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60" windowHeight="4830" activeTab="3"/>
  </bookViews>
  <sheets>
    <sheet name="January" sheetId="1" r:id="rId1"/>
    <sheet name="February" sheetId="2" r:id="rId2"/>
    <sheet name="March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<sst xmlns="http://schemas.openxmlformats.org/spreadsheetml/2006/main" count="108" uniqueCount="24">
  <si>
    <t>NAME</t>
  </si>
  <si>
    <t>REGION</t>
  </si>
  <si>
    <t>CROWN</t>
  </si>
  <si>
    <t>MONARCH</t>
  </si>
  <si>
    <t>CURIO</t>
  </si>
  <si>
    <t>TOTAL</t>
  </si>
  <si>
    <t>COMMISSION</t>
  </si>
  <si>
    <t>Rosco, R.</t>
  </si>
  <si>
    <t>West</t>
  </si>
  <si>
    <t>Mann, G.</t>
  </si>
  <si>
    <t>Cox, B.</t>
  </si>
  <si>
    <t>Middle</t>
  </si>
  <si>
    <t>Taylor, A.</t>
  </si>
  <si>
    <t>Allen, H.</t>
  </si>
  <si>
    <t>East</t>
  </si>
  <si>
    <t>Hill, P.</t>
  </si>
  <si>
    <t>TOTALS</t>
  </si>
  <si>
    <t>COMMISSION RATE</t>
  </si>
  <si>
    <t>AVERAGE</t>
  </si>
  <si>
    <t>HIGH</t>
  </si>
  <si>
    <t>LOW</t>
  </si>
  <si>
    <t>RANGE</t>
  </si>
  <si>
    <t>Sales Summary</t>
  </si>
  <si>
    <t>Greg Vogl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</si>
</sst>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\ #,##0;&quot;Tsh&quot;\ \-#,##0"/>
    <numFmt numFmtId="165" formatCode="&quot;Tsh&quot;\ #,##0;[Red]&quot;Tsh&quot;\ \-#,##0"/>
    <numFmt numFmtId="166" formatCode="&quot;Tsh&quot;\ #,##0.00;&quot;Tsh&quot;\ \-#,##0.00"/>
    <numFmt numFmtId="167" formatCode="&quot;Tsh&quot;\ #,##0.00;[Red]&quot;Tsh&quot;\ \-#,##0.00"/>
    <numFmt numFmtId="168" formatCode="_ &quot;Tsh&quot;\ * #,##0_ ;_ &quot;Tsh&quot;\ * \-#,##0_ ;_ &quot;Tsh&quot;\ * &quot;-&quot;_ ;_ @_ "/>
    <numFmt numFmtId="169" formatCode="_ * #,##0_ ;_ * \-#,##0_ ;_ * &quot;-&quot;_ ;_ @_ "/>
    <numFmt numFmtId="170" formatCode="_ &quot;Tsh&quot;\ * #,##0.00_ ;_ &quot;Tsh&quot;\ * \-#,##0.00_ ;_ &quot;Tsh&quot;\ * &quot;-&quot;??_ ;_ @_ "/>
    <numFmt numFmtId="171" formatCode="_ * #,##0.00_ ;_ * \-#,##0.00_ ;_ * &quot;-&quot;??_ ;_ @_ "/>
    <numFmt numFmtId="172" formatCode="&quot;Tsh &quot;\ #,##0;&quot;Tsh &quot;\ \-#,##0"/>
    <numFmt numFmtId="173" formatCode="&quot;Tsh &quot;\ #,##0;[Red]&quot;Tsh &quot;\ \-#,##0"/>
    <numFmt numFmtId="174" formatCode="&quot;Tsh &quot;\ #,##0.00;&quot;Tsh &quot;\ \-#,##0.00"/>
    <numFmt numFmtId="175" formatCode="&quot;Tsh &quot;\ #,##0.00;[Red]&quot;Tsh &quot;\ \-#,##0.00"/>
    <numFmt numFmtId="176" formatCode="_ &quot;Tsh &quot;\ * #,##0_ ;_ &quot;Tsh &quot;\ * \-#,##0_ ;_ &quot;Tsh &quot;\ * &quot;-&quot;_ ;_ @_ "/>
    <numFmt numFmtId="177" formatCode="_ &quot;Tsh &quot;\ * #,##0.00_ ;_ &quot;Tsh &quot;\ * \-#,##0.00_ ;_ &quot;Tsh 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_ &quot;Tsh &quot;\ * #,##0.0_ ;_ &quot;Tsh &quot;\ * \-#,##0.0_ ;_ &quot;Tsh &quot;\ * &quot;-&quot;??_ ;_ @_ "/>
    <numFmt numFmtId="183" formatCode="_ &quot;Tsh &quot;\ * #,##0_ ;_ &quot;Tsh &quot;\ * \-#,##0_ ;_ &quot;Tsh &quot;\ * &quot;-&quot;??_ ;_ @_ "/>
    <numFmt numFmtId="184" formatCode="0.0000"/>
    <numFmt numFmtId="185" formatCode="0.00000"/>
    <numFmt numFmtId="186" formatCode="0.000"/>
    <numFmt numFmtId="187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187" fontId="0" fillId="0" borderId="0" xfId="19" applyNumberForma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83" fontId="0" fillId="0" borderId="0" xfId="17" applyNumberFormat="1" applyBorder="1" applyAlignment="1">
      <alignment/>
    </xf>
    <xf numFmtId="177" fontId="0" fillId="0" borderId="5" xfId="17" applyNumberFormat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83" fontId="0" fillId="0" borderId="7" xfId="17" applyNumberFormat="1" applyBorder="1" applyAlignment="1">
      <alignment/>
    </xf>
    <xf numFmtId="177" fontId="0" fillId="0" borderId="8" xfId="17" applyNumberFormat="1" applyBorder="1" applyAlignment="1">
      <alignment/>
    </xf>
    <xf numFmtId="0" fontId="1" fillId="0" borderId="0" xfId="0" applyFont="1" applyFill="1" applyAlignment="1">
      <alignment/>
    </xf>
    <xf numFmtId="183" fontId="0" fillId="0" borderId="0" xfId="17" applyNumberFormat="1" applyBorder="1" applyAlignment="1">
      <alignment/>
    </xf>
    <xf numFmtId="177" fontId="0" fillId="0" borderId="5" xfId="17" applyNumberFormat="1" applyBorder="1" applyAlignment="1">
      <alignment/>
    </xf>
    <xf numFmtId="183" fontId="0" fillId="0" borderId="7" xfId="17" applyNumberFormat="1" applyBorder="1" applyAlignment="1">
      <alignment/>
    </xf>
    <xf numFmtId="177" fontId="0" fillId="0" borderId="8" xfId="17" applyNumberFormat="1" applyBorder="1" applyAlignment="1">
      <alignment/>
    </xf>
    <xf numFmtId="187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2.75"/>
  <cols>
    <col min="3" max="4" width="15.57421875" style="0" bestFit="1" customWidth="1"/>
    <col min="5" max="5" width="14.57421875" style="0" bestFit="1" customWidth="1"/>
    <col min="6" max="6" width="15.57421875" style="0" bestFit="1" customWidth="1"/>
    <col min="7" max="7" width="14.57421875" style="0" bestFit="1" customWidth="1"/>
  </cols>
  <sheetData>
    <row r="1" ht="26.25">
      <c r="A1" s="3" t="s">
        <v>22</v>
      </c>
    </row>
    <row r="2" ht="12.75">
      <c r="A2" t="s">
        <v>23</v>
      </c>
    </row>
    <row r="3" ht="12.75">
      <c r="A3" s="1">
        <f ca="1">TODAY()</f>
        <v>37768</v>
      </c>
    </row>
    <row r="5" spans="1:7" s="4" customFormat="1" ht="12.7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</row>
    <row r="6" spans="1:7" ht="12.75">
      <c r="A6" s="9" t="s">
        <v>9</v>
      </c>
      <c r="B6" s="10" t="s">
        <v>8</v>
      </c>
      <c r="C6" s="11">
        <v>18558</v>
      </c>
      <c r="D6" s="11">
        <v>48388</v>
      </c>
      <c r="E6" s="11">
        <v>0</v>
      </c>
      <c r="F6" s="11">
        <f aca="true" t="shared" si="0" ref="F6:F11">SUM(C6:E6)</f>
        <v>66946</v>
      </c>
      <c r="G6" s="12">
        <f aca="true" t="shared" si="1" ref="G6:G11">C6*$C$19+D6*$D$19+E6*$E$19</f>
        <v>4500.64</v>
      </c>
    </row>
    <row r="7" spans="1:7" ht="12.75">
      <c r="A7" s="9" t="s">
        <v>15</v>
      </c>
      <c r="B7" s="10" t="s">
        <v>14</v>
      </c>
      <c r="C7" s="11">
        <v>28067</v>
      </c>
      <c r="D7" s="11">
        <v>24660</v>
      </c>
      <c r="E7" s="11">
        <v>25440</v>
      </c>
      <c r="F7" s="11">
        <f t="shared" si="0"/>
        <v>78167</v>
      </c>
      <c r="G7" s="12">
        <f t="shared" si="1"/>
        <v>4427.820000000001</v>
      </c>
    </row>
    <row r="8" spans="1:7" ht="12.75">
      <c r="A8" s="9" t="s">
        <v>10</v>
      </c>
      <c r="B8" s="10" t="s">
        <v>11</v>
      </c>
      <c r="C8" s="11">
        <v>25900</v>
      </c>
      <c r="D8" s="11">
        <v>38903</v>
      </c>
      <c r="E8" s="11">
        <v>280</v>
      </c>
      <c r="F8" s="11">
        <f t="shared" si="0"/>
        <v>65083</v>
      </c>
      <c r="G8" s="12">
        <f t="shared" si="1"/>
        <v>4288.41</v>
      </c>
    </row>
    <row r="9" spans="1:7" ht="12.75">
      <c r="A9" s="9" t="s">
        <v>13</v>
      </c>
      <c r="B9" s="10" t="s">
        <v>14</v>
      </c>
      <c r="C9" s="11">
        <v>22460</v>
      </c>
      <c r="D9" s="11">
        <v>32055</v>
      </c>
      <c r="E9" s="11">
        <v>5050</v>
      </c>
      <c r="F9" s="11">
        <f t="shared" si="0"/>
        <v>59565</v>
      </c>
      <c r="G9" s="12">
        <f t="shared" si="1"/>
        <v>3793.4500000000003</v>
      </c>
    </row>
    <row r="10" spans="1:7" ht="12.75">
      <c r="A10" s="9" t="s">
        <v>7</v>
      </c>
      <c r="B10" s="10" t="s">
        <v>8</v>
      </c>
      <c r="C10" s="11">
        <v>18750</v>
      </c>
      <c r="D10" s="11">
        <v>30400</v>
      </c>
      <c r="E10" s="11">
        <v>12000</v>
      </c>
      <c r="F10" s="11">
        <f>SUM(C10:E10)</f>
        <v>61150</v>
      </c>
      <c r="G10" s="12">
        <f>C10*$C$19+D10*$D$19+E10*$E$19</f>
        <v>3733</v>
      </c>
    </row>
    <row r="11" spans="1:7" ht="12.75">
      <c r="A11" s="9" t="s">
        <v>12</v>
      </c>
      <c r="B11" s="10" t="s">
        <v>11</v>
      </c>
      <c r="C11" s="11">
        <v>15570</v>
      </c>
      <c r="D11" s="11">
        <v>32005</v>
      </c>
      <c r="E11" s="11">
        <v>730</v>
      </c>
      <c r="F11" s="11">
        <f t="shared" si="0"/>
        <v>48305</v>
      </c>
      <c r="G11" s="12">
        <f t="shared" si="1"/>
        <v>3203.75</v>
      </c>
    </row>
    <row r="12" spans="1:7" ht="12.75">
      <c r="A12" s="9"/>
      <c r="B12" s="10"/>
      <c r="C12" s="11"/>
      <c r="D12" s="11"/>
      <c r="E12" s="11"/>
      <c r="F12" s="11"/>
      <c r="G12" s="12"/>
    </row>
    <row r="13" spans="1:7" ht="12.75">
      <c r="A13" s="13" t="s">
        <v>16</v>
      </c>
      <c r="B13" s="14"/>
      <c r="C13" s="11">
        <f>SUM(C6:C12)</f>
        <v>129305</v>
      </c>
      <c r="D13" s="11">
        <f>SUM(D6:D12)</f>
        <v>206411</v>
      </c>
      <c r="E13" s="11">
        <f>SUM(E6:E12)</f>
        <v>43500</v>
      </c>
      <c r="F13" s="11">
        <f>SUM(F6:F12)</f>
        <v>379216</v>
      </c>
      <c r="G13" s="12">
        <f>SUM(G6:G12)</f>
        <v>23947.07</v>
      </c>
    </row>
    <row r="14" spans="1:7" ht="12.75">
      <c r="A14" s="13" t="s">
        <v>18</v>
      </c>
      <c r="B14" s="14"/>
      <c r="C14" s="11">
        <f>AVERAGE(C6:C11)</f>
        <v>21550.833333333332</v>
      </c>
      <c r="D14" s="11">
        <f>AVERAGE(D6:D11)</f>
        <v>34401.833333333336</v>
      </c>
      <c r="E14" s="11">
        <f>AVERAGE(E6:E11)</f>
        <v>7250</v>
      </c>
      <c r="F14" s="11">
        <f>AVERAGE(F6:F11)</f>
        <v>63202.666666666664</v>
      </c>
      <c r="G14" s="12">
        <f>AVERAGE(G6:G11)</f>
        <v>3991.1783333333333</v>
      </c>
    </row>
    <row r="15" spans="1:7" ht="12.75">
      <c r="A15" s="13" t="s">
        <v>19</v>
      </c>
      <c r="B15" s="14"/>
      <c r="C15" s="11">
        <f>MAX(C6:C11)</f>
        <v>28067</v>
      </c>
      <c r="D15" s="11">
        <f>MAX(D6:D11)</f>
        <v>48388</v>
      </c>
      <c r="E15" s="11">
        <f>MAX(E6:E11)</f>
        <v>25440</v>
      </c>
      <c r="F15" s="11">
        <f>MAX(F6:F11)</f>
        <v>78167</v>
      </c>
      <c r="G15" s="12">
        <f>MAX(G6:G11)</f>
        <v>4500.64</v>
      </c>
    </row>
    <row r="16" spans="1:7" ht="12.75">
      <c r="A16" s="13" t="s">
        <v>20</v>
      </c>
      <c r="B16" s="14"/>
      <c r="C16" s="11">
        <f>MIN(C6:C11)</f>
        <v>15570</v>
      </c>
      <c r="D16" s="11">
        <f>MIN(D6:D11)</f>
        <v>24660</v>
      </c>
      <c r="E16" s="11">
        <f>MIN(E6:E11)</f>
        <v>0</v>
      </c>
      <c r="F16" s="11">
        <f>MIN(F6:F11)</f>
        <v>48305</v>
      </c>
      <c r="G16" s="12">
        <f>MIN(G6:G11)</f>
        <v>3203.75</v>
      </c>
    </row>
    <row r="17" spans="1:7" ht="12.75">
      <c r="A17" s="15" t="s">
        <v>21</v>
      </c>
      <c r="B17" s="16"/>
      <c r="C17" s="17">
        <f>C15-C16</f>
        <v>12497</v>
      </c>
      <c r="D17" s="17">
        <f>D15-D16</f>
        <v>23728</v>
      </c>
      <c r="E17" s="17">
        <f>E15-E16</f>
        <v>25440</v>
      </c>
      <c r="F17" s="17">
        <f>F15-F16</f>
        <v>29862</v>
      </c>
      <c r="G17" s="18">
        <f>G15-G16</f>
        <v>1296.8900000000003</v>
      </c>
    </row>
    <row r="18" spans="1:2" ht="12.75">
      <c r="A18" s="19"/>
      <c r="B18" s="19"/>
    </row>
    <row r="19" spans="1:5" ht="12.75">
      <c r="A19" s="5" t="s">
        <v>17</v>
      </c>
      <c r="B19" s="5"/>
      <c r="C19" s="2">
        <v>0.06</v>
      </c>
      <c r="D19" s="2">
        <v>0.07</v>
      </c>
      <c r="E19" s="2">
        <v>0.04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2.75"/>
  <cols>
    <col min="3" max="4" width="15.57421875" style="0" bestFit="1" customWidth="1"/>
    <col min="5" max="5" width="14.57421875" style="0" bestFit="1" customWidth="1"/>
    <col min="6" max="6" width="15.57421875" style="0" bestFit="1" customWidth="1"/>
    <col min="7" max="7" width="14.57421875" style="0" bestFit="1" customWidth="1"/>
  </cols>
  <sheetData>
    <row r="1" ht="26.25">
      <c r="A1" s="3" t="s">
        <v>22</v>
      </c>
    </row>
    <row r="2" ht="12.75">
      <c r="A2" t="s">
        <v>23</v>
      </c>
    </row>
    <row r="3" ht="12.75">
      <c r="A3" s="1">
        <f ca="1">TODAY()</f>
        <v>37768</v>
      </c>
    </row>
    <row r="5" spans="1:7" s="4" customFormat="1" ht="12.7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</row>
    <row r="6" spans="1:7" ht="12.75" customHeight="1">
      <c r="A6" s="9" t="s">
        <v>9</v>
      </c>
      <c r="B6" s="10" t="s">
        <v>8</v>
      </c>
      <c r="C6" s="11">
        <f>January!C6*101%</f>
        <v>18743.58</v>
      </c>
      <c r="D6" s="11">
        <f>January!D6*101%</f>
        <v>48871.88</v>
      </c>
      <c r="E6" s="11">
        <f>January!E6*101%</f>
        <v>0</v>
      </c>
      <c r="F6" s="20">
        <f aca="true" t="shared" si="0" ref="F6:F11">SUM(C6:E6)</f>
        <v>67615.45999999999</v>
      </c>
      <c r="G6" s="21">
        <f aca="true" t="shared" si="1" ref="G6:G11">C6*$C$19+D6*$D$19+E6*$E$19</f>
        <v>4545.6464000000005</v>
      </c>
    </row>
    <row r="7" spans="1:7" ht="12.75">
      <c r="A7" s="9" t="s">
        <v>15</v>
      </c>
      <c r="B7" s="10" t="s">
        <v>14</v>
      </c>
      <c r="C7" s="11">
        <f>January!C7*101%</f>
        <v>28347.670000000002</v>
      </c>
      <c r="D7" s="11">
        <f>January!D7*101%</f>
        <v>24906.6</v>
      </c>
      <c r="E7" s="11">
        <f>January!E7*101%</f>
        <v>25694.4</v>
      </c>
      <c r="F7" s="20">
        <f t="shared" si="0"/>
        <v>78948.67000000001</v>
      </c>
      <c r="G7" s="21">
        <f t="shared" si="1"/>
        <v>4472.0982</v>
      </c>
    </row>
    <row r="8" spans="1:7" ht="12.75">
      <c r="A8" s="9" t="s">
        <v>10</v>
      </c>
      <c r="B8" s="10" t="s">
        <v>11</v>
      </c>
      <c r="C8" s="11">
        <f>January!C8*101%</f>
        <v>26159</v>
      </c>
      <c r="D8" s="11">
        <f>January!D8*101%</f>
        <v>39292.03</v>
      </c>
      <c r="E8" s="11">
        <f>January!E8*101%</f>
        <v>282.8</v>
      </c>
      <c r="F8" s="20">
        <f t="shared" si="0"/>
        <v>65733.83</v>
      </c>
      <c r="G8" s="21">
        <f t="shared" si="1"/>
        <v>4331.2941</v>
      </c>
    </row>
    <row r="9" spans="1:7" ht="12.75">
      <c r="A9" s="9" t="s">
        <v>13</v>
      </c>
      <c r="B9" s="10" t="s">
        <v>14</v>
      </c>
      <c r="C9" s="11">
        <f>January!C9*101%</f>
        <v>22684.6</v>
      </c>
      <c r="D9" s="11">
        <f>January!D9*101%</f>
        <v>32375.55</v>
      </c>
      <c r="E9" s="11">
        <f>January!E9*101%</f>
        <v>5100.5</v>
      </c>
      <c r="F9" s="20">
        <f t="shared" si="0"/>
        <v>60160.649999999994</v>
      </c>
      <c r="G9" s="21">
        <f t="shared" si="1"/>
        <v>3831.3844999999997</v>
      </c>
    </row>
    <row r="10" spans="1:7" ht="12.75">
      <c r="A10" s="9" t="s">
        <v>7</v>
      </c>
      <c r="B10" s="10" t="s">
        <v>8</v>
      </c>
      <c r="C10" s="11">
        <f>January!C10*101%</f>
        <v>18937.5</v>
      </c>
      <c r="D10" s="11">
        <f>January!D10*101%</f>
        <v>30704</v>
      </c>
      <c r="E10" s="11">
        <f>January!E10*101%</f>
        <v>12120</v>
      </c>
      <c r="F10" s="20">
        <f t="shared" si="0"/>
        <v>61761.5</v>
      </c>
      <c r="G10" s="21">
        <f t="shared" si="1"/>
        <v>3770.3300000000004</v>
      </c>
    </row>
    <row r="11" spans="1:7" ht="12.75">
      <c r="A11" s="9" t="s">
        <v>12</v>
      </c>
      <c r="B11" s="10" t="s">
        <v>11</v>
      </c>
      <c r="C11" s="11">
        <f>January!C11*101%</f>
        <v>15725.7</v>
      </c>
      <c r="D11" s="11">
        <f>January!D11*101%</f>
        <v>32325.05</v>
      </c>
      <c r="E11" s="11">
        <f>January!E11*101%</f>
        <v>737.3</v>
      </c>
      <c r="F11" s="20">
        <f t="shared" si="0"/>
        <v>48788.05</v>
      </c>
      <c r="G11" s="21">
        <f t="shared" si="1"/>
        <v>3235.7875000000004</v>
      </c>
    </row>
    <row r="12" spans="1:7" ht="12.75">
      <c r="A12" s="9"/>
      <c r="B12" s="10"/>
      <c r="C12" s="20"/>
      <c r="D12" s="20"/>
      <c r="E12" s="20"/>
      <c r="F12" s="20"/>
      <c r="G12" s="21"/>
    </row>
    <row r="13" spans="1:7" ht="12.75">
      <c r="A13" s="13" t="s">
        <v>16</v>
      </c>
      <c r="B13" s="14"/>
      <c r="C13" s="20">
        <f>SUM(C6:C12)</f>
        <v>130598.05</v>
      </c>
      <c r="D13" s="20">
        <f>SUM(D6:D12)</f>
        <v>208475.11</v>
      </c>
      <c r="E13" s="20">
        <f>SUM(E6:E12)</f>
        <v>43935</v>
      </c>
      <c r="F13" s="20">
        <f>SUM(F6:F12)</f>
        <v>383008.16</v>
      </c>
      <c r="G13" s="21">
        <f>SUM(G6:G12)</f>
        <v>24186.540700000005</v>
      </c>
    </row>
    <row r="14" spans="1:7" ht="12.75">
      <c r="A14" s="13" t="s">
        <v>18</v>
      </c>
      <c r="B14" s="14"/>
      <c r="C14" s="20">
        <f>AVERAGE(C6:C11)</f>
        <v>21766.341666666667</v>
      </c>
      <c r="D14" s="20">
        <f>AVERAGE(D6:D11)</f>
        <v>34745.85166666666</v>
      </c>
      <c r="E14" s="20">
        <f>AVERAGE(E6:E11)</f>
        <v>7322.5</v>
      </c>
      <c r="F14" s="20">
        <f>AVERAGE(F6:F11)</f>
        <v>63834.69333333333</v>
      </c>
      <c r="G14" s="21">
        <f>AVERAGE(G6:G11)</f>
        <v>4031.0901166666677</v>
      </c>
    </row>
    <row r="15" spans="1:7" ht="12.75">
      <c r="A15" s="13" t="s">
        <v>19</v>
      </c>
      <c r="B15" s="14"/>
      <c r="C15" s="20">
        <f>MAX(C6:C11)</f>
        <v>28347.670000000002</v>
      </c>
      <c r="D15" s="20">
        <f>MAX(D6:D11)</f>
        <v>48871.88</v>
      </c>
      <c r="E15" s="20">
        <f>MAX(E6:E11)</f>
        <v>25694.4</v>
      </c>
      <c r="F15" s="20">
        <f>MAX(F6:F11)</f>
        <v>78948.67000000001</v>
      </c>
      <c r="G15" s="21">
        <f>MAX(G6:G11)</f>
        <v>4545.6464000000005</v>
      </c>
    </row>
    <row r="16" spans="1:7" ht="12.75">
      <c r="A16" s="13" t="s">
        <v>20</v>
      </c>
      <c r="B16" s="14"/>
      <c r="C16" s="20">
        <f>MIN(C6:C11)</f>
        <v>15725.7</v>
      </c>
      <c r="D16" s="20">
        <f>MIN(D6:D11)</f>
        <v>24906.6</v>
      </c>
      <c r="E16" s="20">
        <f>MIN(E6:E11)</f>
        <v>0</v>
      </c>
      <c r="F16" s="20">
        <f>MIN(F6:F11)</f>
        <v>48788.05</v>
      </c>
      <c r="G16" s="21">
        <f>MIN(G6:G11)</f>
        <v>3235.7875000000004</v>
      </c>
    </row>
    <row r="17" spans="1:7" ht="12.75">
      <c r="A17" s="15" t="s">
        <v>21</v>
      </c>
      <c r="B17" s="16"/>
      <c r="C17" s="22">
        <f>C15-C16</f>
        <v>12621.970000000001</v>
      </c>
      <c r="D17" s="22">
        <f>D15-D16</f>
        <v>23965.28</v>
      </c>
      <c r="E17" s="22">
        <f>E15-E16</f>
        <v>25694.4</v>
      </c>
      <c r="F17" s="22">
        <f>F15-F16</f>
        <v>30160.62000000001</v>
      </c>
      <c r="G17" s="23">
        <f>G15-G16</f>
        <v>1309.8589000000002</v>
      </c>
    </row>
    <row r="18" spans="1:2" ht="12.75">
      <c r="A18" s="19"/>
      <c r="B18" s="19"/>
    </row>
    <row r="19" spans="1:5" ht="12.75">
      <c r="A19" s="5" t="s">
        <v>17</v>
      </c>
      <c r="B19" s="5"/>
      <c r="C19" s="24">
        <v>0.06</v>
      </c>
      <c r="D19" s="24">
        <v>0.07</v>
      </c>
      <c r="E19" s="24">
        <v>0.04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2.75"/>
  <cols>
    <col min="3" max="4" width="15.57421875" style="0" bestFit="1" customWidth="1"/>
    <col min="5" max="5" width="14.57421875" style="0" bestFit="1" customWidth="1"/>
    <col min="6" max="6" width="15.57421875" style="0" bestFit="1" customWidth="1"/>
    <col min="7" max="7" width="14.57421875" style="0" bestFit="1" customWidth="1"/>
  </cols>
  <sheetData>
    <row r="1" ht="26.25">
      <c r="A1" s="3" t="s">
        <v>22</v>
      </c>
    </row>
    <row r="2" ht="12.75">
      <c r="A2" t="s">
        <v>23</v>
      </c>
    </row>
    <row r="3" ht="12.75">
      <c r="A3" s="1">
        <f ca="1">TODAY()</f>
        <v>37768</v>
      </c>
    </row>
    <row r="5" spans="1:7" s="4" customFormat="1" ht="12.7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</row>
    <row r="6" spans="1:7" ht="12.75">
      <c r="A6" s="9" t="s">
        <v>9</v>
      </c>
      <c r="B6" s="10" t="s">
        <v>8</v>
      </c>
      <c r="C6" s="20">
        <f>February!C6*101%</f>
        <v>18931.0158</v>
      </c>
      <c r="D6" s="20">
        <f>February!D6*101%</f>
        <v>49360.5988</v>
      </c>
      <c r="E6" s="20">
        <f>February!E6*101%</f>
        <v>0</v>
      </c>
      <c r="F6" s="20">
        <f aca="true" t="shared" si="0" ref="F6:F11">SUM(C6:E6)</f>
        <v>68291.6146</v>
      </c>
      <c r="G6" s="21">
        <f aca="true" t="shared" si="1" ref="G6:G11">C6*$C$19+D6*$D$19+E6*$E$19</f>
        <v>4591.102864</v>
      </c>
    </row>
    <row r="7" spans="1:7" ht="12.75">
      <c r="A7" s="9" t="s">
        <v>15</v>
      </c>
      <c r="B7" s="10" t="s">
        <v>14</v>
      </c>
      <c r="C7" s="20">
        <f>February!C7*101%</f>
        <v>28631.1467</v>
      </c>
      <c r="D7" s="20">
        <f>February!D7*101%</f>
        <v>25155.665999999997</v>
      </c>
      <c r="E7" s="20">
        <f>February!E7*101%</f>
        <v>25951.344</v>
      </c>
      <c r="F7" s="20">
        <f t="shared" si="0"/>
        <v>79738.15669999999</v>
      </c>
      <c r="G7" s="21">
        <f t="shared" si="1"/>
        <v>4516.819182</v>
      </c>
    </row>
    <row r="8" spans="1:7" ht="12.75">
      <c r="A8" s="9" t="s">
        <v>10</v>
      </c>
      <c r="B8" s="10" t="s">
        <v>11</v>
      </c>
      <c r="C8" s="20">
        <f>February!C8*101%</f>
        <v>26420.59</v>
      </c>
      <c r="D8" s="20">
        <f>February!D8*101%</f>
        <v>39684.9503</v>
      </c>
      <c r="E8" s="20">
        <f>February!E8*101%</f>
        <v>285.628</v>
      </c>
      <c r="F8" s="20">
        <f t="shared" si="0"/>
        <v>66391.16829999999</v>
      </c>
      <c r="G8" s="21">
        <f t="shared" si="1"/>
        <v>4374.607040999999</v>
      </c>
    </row>
    <row r="9" spans="1:7" ht="12.75">
      <c r="A9" s="9" t="s">
        <v>13</v>
      </c>
      <c r="B9" s="10" t="s">
        <v>14</v>
      </c>
      <c r="C9" s="20">
        <f>February!C9*101%</f>
        <v>22911.446</v>
      </c>
      <c r="D9" s="20">
        <f>February!D9*101%</f>
        <v>32699.3055</v>
      </c>
      <c r="E9" s="20">
        <f>February!E9*101%</f>
        <v>5151.505</v>
      </c>
      <c r="F9" s="20">
        <f t="shared" si="0"/>
        <v>60762.256499999996</v>
      </c>
      <c r="G9" s="21">
        <f t="shared" si="1"/>
        <v>3869.6983450000002</v>
      </c>
    </row>
    <row r="10" spans="1:7" ht="12.75">
      <c r="A10" s="9" t="s">
        <v>7</v>
      </c>
      <c r="B10" s="10" t="s">
        <v>8</v>
      </c>
      <c r="C10" s="20">
        <f>February!C10*101%</f>
        <v>19126.875</v>
      </c>
      <c r="D10" s="20">
        <f>February!D10*101%</f>
        <v>31011.04</v>
      </c>
      <c r="E10" s="20">
        <f>February!E10*101%</f>
        <v>12241.2</v>
      </c>
      <c r="F10" s="20">
        <f t="shared" si="0"/>
        <v>62379.115000000005</v>
      </c>
      <c r="G10" s="21">
        <f t="shared" si="1"/>
        <v>3808.0333</v>
      </c>
    </row>
    <row r="11" spans="1:7" ht="12.75">
      <c r="A11" s="9" t="s">
        <v>12</v>
      </c>
      <c r="B11" s="10" t="s">
        <v>11</v>
      </c>
      <c r="C11" s="20">
        <f>February!C11*101%</f>
        <v>15882.957</v>
      </c>
      <c r="D11" s="20">
        <f>February!D11*101%</f>
        <v>32648.3005</v>
      </c>
      <c r="E11" s="20">
        <f>February!E11*101%</f>
        <v>744.673</v>
      </c>
      <c r="F11" s="20">
        <f t="shared" si="0"/>
        <v>49275.9305</v>
      </c>
      <c r="G11" s="21">
        <f t="shared" si="1"/>
        <v>3268.1453750000005</v>
      </c>
    </row>
    <row r="12" spans="1:7" ht="12.75">
      <c r="A12" s="9"/>
      <c r="B12" s="10"/>
      <c r="C12" s="20"/>
      <c r="D12" s="20"/>
      <c r="E12" s="20"/>
      <c r="F12" s="20"/>
      <c r="G12" s="21"/>
    </row>
    <row r="13" spans="1:7" ht="12.75">
      <c r="A13" s="13" t="s">
        <v>16</v>
      </c>
      <c r="B13" s="14"/>
      <c r="C13" s="20">
        <f>SUM(C6:C12)</f>
        <v>131904.0305</v>
      </c>
      <c r="D13" s="20">
        <f>SUM(D6:D12)</f>
        <v>210559.8611</v>
      </c>
      <c r="E13" s="20">
        <f>SUM(E6:E12)</f>
        <v>44374.350000000006</v>
      </c>
      <c r="F13" s="20">
        <f>SUM(F6:F12)</f>
        <v>386838.2416</v>
      </c>
      <c r="G13" s="21">
        <f>SUM(G6:G12)</f>
        <v>24428.406107</v>
      </c>
    </row>
    <row r="14" spans="1:7" ht="12.75">
      <c r="A14" s="13" t="s">
        <v>18</v>
      </c>
      <c r="B14" s="14"/>
      <c r="C14" s="20">
        <f>AVERAGE(C6:C11)</f>
        <v>21984.005083333333</v>
      </c>
      <c r="D14" s="20">
        <f>AVERAGE(D6:D11)</f>
        <v>35093.310183333335</v>
      </c>
      <c r="E14" s="20">
        <f>AVERAGE(E6:E11)</f>
        <v>7395.725000000001</v>
      </c>
      <c r="F14" s="20">
        <f>AVERAGE(F6:F11)</f>
        <v>64473.04026666667</v>
      </c>
      <c r="G14" s="21">
        <f>AVERAGE(G6:G11)</f>
        <v>4071.4010178333333</v>
      </c>
    </row>
    <row r="15" spans="1:7" ht="12.75">
      <c r="A15" s="13" t="s">
        <v>19</v>
      </c>
      <c r="B15" s="14"/>
      <c r="C15" s="20">
        <f>MAX(C6:C11)</f>
        <v>28631.1467</v>
      </c>
      <c r="D15" s="20">
        <f>MAX(D6:D11)</f>
        <v>49360.5988</v>
      </c>
      <c r="E15" s="20">
        <f>MAX(E6:E11)</f>
        <v>25951.344</v>
      </c>
      <c r="F15" s="20">
        <f>MAX(F6:F11)</f>
        <v>79738.15669999999</v>
      </c>
      <c r="G15" s="21">
        <f>MAX(G6:G11)</f>
        <v>4591.102864</v>
      </c>
    </row>
    <row r="16" spans="1:7" ht="12.75">
      <c r="A16" s="13" t="s">
        <v>20</v>
      </c>
      <c r="B16" s="14"/>
      <c r="C16" s="20">
        <f>MIN(C6:C11)</f>
        <v>15882.957</v>
      </c>
      <c r="D16" s="20">
        <f>MIN(D6:D11)</f>
        <v>25155.665999999997</v>
      </c>
      <c r="E16" s="20">
        <f>MIN(E6:E11)</f>
        <v>0</v>
      </c>
      <c r="F16" s="20">
        <f>MIN(F6:F11)</f>
        <v>49275.9305</v>
      </c>
      <c r="G16" s="21">
        <f>MIN(G6:G11)</f>
        <v>3268.1453750000005</v>
      </c>
    </row>
    <row r="17" spans="1:7" ht="12.75">
      <c r="A17" s="15" t="s">
        <v>21</v>
      </c>
      <c r="B17" s="16"/>
      <c r="C17" s="22">
        <f>C15-C16</f>
        <v>12748.1897</v>
      </c>
      <c r="D17" s="22">
        <f>D15-D16</f>
        <v>24204.932800000002</v>
      </c>
      <c r="E17" s="22">
        <f>E15-E16</f>
        <v>25951.344</v>
      </c>
      <c r="F17" s="22">
        <f>F15-F16</f>
        <v>30462.22619999999</v>
      </c>
      <c r="G17" s="23">
        <f>G15-G16</f>
        <v>1322.957489</v>
      </c>
    </row>
    <row r="18" spans="1:2" ht="12.75">
      <c r="A18" s="19"/>
      <c r="B18" s="19"/>
    </row>
    <row r="19" spans="1:5" ht="12.75">
      <c r="A19" s="5" t="s">
        <v>17</v>
      </c>
      <c r="B19" s="5"/>
      <c r="C19" s="24">
        <v>0.06</v>
      </c>
      <c r="D19" s="24">
        <v>0.07</v>
      </c>
      <c r="E19" s="24">
        <v>0.04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140625" defaultRowHeight="12.75"/>
  <cols>
    <col min="3" max="4" width="15.57421875" style="0" bestFit="1" customWidth="1"/>
    <col min="5" max="5" width="14.57421875" style="0" bestFit="1" customWidth="1"/>
    <col min="6" max="6" width="15.57421875" style="0" bestFit="1" customWidth="1"/>
    <col min="7" max="7" width="14.57421875" style="0" bestFit="1" customWidth="1"/>
  </cols>
  <sheetData>
    <row r="1" ht="26.25">
      <c r="A1" s="3" t="s">
        <v>22</v>
      </c>
    </row>
    <row r="2" ht="12.75">
      <c r="A2" t="s">
        <v>23</v>
      </c>
    </row>
    <row r="3" ht="12.75">
      <c r="A3" s="1">
        <f ca="1">TODAY()</f>
        <v>37768</v>
      </c>
    </row>
    <row r="5" spans="1:7" s="4" customFormat="1" ht="12.7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</row>
    <row r="6" spans="1:7" ht="12.75">
      <c r="A6" s="9" t="s">
        <v>9</v>
      </c>
      <c r="B6" s="10" t="s">
        <v>8</v>
      </c>
      <c r="C6" s="20">
        <f>SUM(January:March!C6)</f>
        <v>56232.5958</v>
      </c>
      <c r="D6" s="20">
        <f>SUM(January:March!D6)</f>
        <v>146620.4788</v>
      </c>
      <c r="E6" s="20">
        <f>SUM(January:March!E6)</f>
        <v>0</v>
      </c>
      <c r="F6" s="20">
        <f aca="true" t="shared" si="0" ref="F6:F11">SUM(C6:E6)</f>
        <v>202853.07460000002</v>
      </c>
      <c r="G6" s="21">
        <f aca="true" t="shared" si="1" ref="G6:G11">C6*$C$19+D6*$D$19+E6*$E$19</f>
        <v>13637.389264000001</v>
      </c>
    </row>
    <row r="7" spans="1:7" ht="12.75">
      <c r="A7" s="9" t="s">
        <v>15</v>
      </c>
      <c r="B7" s="10" t="s">
        <v>14</v>
      </c>
      <c r="C7" s="20">
        <f>SUM(January:March!C7)</f>
        <v>85045.8167</v>
      </c>
      <c r="D7" s="20">
        <f>SUM(January:March!D7)</f>
        <v>74722.266</v>
      </c>
      <c r="E7" s="20">
        <f>SUM(January:March!E7)</f>
        <v>77085.744</v>
      </c>
      <c r="F7" s="20">
        <f t="shared" si="0"/>
        <v>236853.8267</v>
      </c>
      <c r="G7" s="21">
        <f t="shared" si="1"/>
        <v>13416.737382000001</v>
      </c>
    </row>
    <row r="8" spans="1:7" ht="12.75">
      <c r="A8" s="9" t="s">
        <v>10</v>
      </c>
      <c r="B8" s="10" t="s">
        <v>11</v>
      </c>
      <c r="C8" s="20">
        <f>SUM(January:March!C8)</f>
        <v>78479.59</v>
      </c>
      <c r="D8" s="20">
        <f>SUM(January:March!D8)</f>
        <v>117879.9803</v>
      </c>
      <c r="E8" s="20">
        <f>SUM(January:March!E8)</f>
        <v>848.4279999999999</v>
      </c>
      <c r="F8" s="20">
        <f t="shared" si="0"/>
        <v>197207.99829999998</v>
      </c>
      <c r="G8" s="21">
        <f t="shared" si="1"/>
        <v>12994.311141</v>
      </c>
    </row>
    <row r="9" spans="1:7" ht="12.75">
      <c r="A9" s="9" t="s">
        <v>13</v>
      </c>
      <c r="B9" s="10" t="s">
        <v>14</v>
      </c>
      <c r="C9" s="20">
        <f>SUM(January:March!C9)</f>
        <v>68056.046</v>
      </c>
      <c r="D9" s="20">
        <f>SUM(January:March!D9)</f>
        <v>97129.8555</v>
      </c>
      <c r="E9" s="20">
        <f>SUM(January:March!E9)</f>
        <v>15302.005000000001</v>
      </c>
      <c r="F9" s="20">
        <f t="shared" si="0"/>
        <v>180487.9065</v>
      </c>
      <c r="G9" s="21">
        <f t="shared" si="1"/>
        <v>11494.532845000002</v>
      </c>
    </row>
    <row r="10" spans="1:7" ht="12.75">
      <c r="A10" s="9" t="s">
        <v>7</v>
      </c>
      <c r="B10" s="10" t="s">
        <v>8</v>
      </c>
      <c r="C10" s="20">
        <f>SUM(January:March!C10)</f>
        <v>56814.375</v>
      </c>
      <c r="D10" s="20">
        <f>SUM(January:March!D10)</f>
        <v>92115.04000000001</v>
      </c>
      <c r="E10" s="20">
        <f>SUM(January:March!E10)</f>
        <v>36361.2</v>
      </c>
      <c r="F10" s="20">
        <f t="shared" si="0"/>
        <v>185290.615</v>
      </c>
      <c r="G10" s="21">
        <f t="shared" si="1"/>
        <v>11311.3633</v>
      </c>
    </row>
    <row r="11" spans="1:7" ht="12.75">
      <c r="A11" s="9" t="s">
        <v>12</v>
      </c>
      <c r="B11" s="10" t="s">
        <v>11</v>
      </c>
      <c r="C11" s="20">
        <f>SUM(January:March!C11)</f>
        <v>47178.657</v>
      </c>
      <c r="D11" s="20">
        <f>SUM(January:March!D11)</f>
        <v>96978.3505</v>
      </c>
      <c r="E11" s="20">
        <f>SUM(January:March!E11)</f>
        <v>2211.973</v>
      </c>
      <c r="F11" s="20">
        <f t="shared" si="0"/>
        <v>146368.9805</v>
      </c>
      <c r="G11" s="21">
        <f t="shared" si="1"/>
        <v>9707.682875</v>
      </c>
    </row>
    <row r="12" spans="1:7" ht="12.75">
      <c r="A12" s="9"/>
      <c r="B12" s="10"/>
      <c r="C12" s="20"/>
      <c r="D12" s="20"/>
      <c r="E12" s="20"/>
      <c r="F12" s="20"/>
      <c r="G12" s="21"/>
    </row>
    <row r="13" spans="1:7" ht="12.75">
      <c r="A13" s="13" t="s">
        <v>16</v>
      </c>
      <c r="B13" s="14"/>
      <c r="C13" s="20">
        <f>SUM(C6:C12)</f>
        <v>391807.08050000004</v>
      </c>
      <c r="D13" s="20">
        <f>SUM(D6:D12)</f>
        <v>625445.9711</v>
      </c>
      <c r="E13" s="20">
        <f>SUM(E6:E12)</f>
        <v>131809.35</v>
      </c>
      <c r="F13" s="20">
        <f>SUM(F6:F12)</f>
        <v>1149062.4016</v>
      </c>
      <c r="G13" s="21">
        <f>SUM(G6:G12)</f>
        <v>72562.016807</v>
      </c>
    </row>
    <row r="14" spans="1:7" ht="12.75">
      <c r="A14" s="13" t="s">
        <v>18</v>
      </c>
      <c r="B14" s="14"/>
      <c r="C14" s="20">
        <f>AVERAGE(C6:C11)</f>
        <v>65301.18008333334</v>
      </c>
      <c r="D14" s="20">
        <f>AVERAGE(D6:D11)</f>
        <v>104240.99518333333</v>
      </c>
      <c r="E14" s="20">
        <f>AVERAGE(E6:E11)</f>
        <v>21968.225000000002</v>
      </c>
      <c r="F14" s="20">
        <f>AVERAGE(F6:F11)</f>
        <v>191510.40026666666</v>
      </c>
      <c r="G14" s="21">
        <f>AVERAGE(G6:G11)</f>
        <v>12093.669467833335</v>
      </c>
    </row>
    <row r="15" spans="1:7" ht="12.75">
      <c r="A15" s="13" t="s">
        <v>19</v>
      </c>
      <c r="B15" s="14"/>
      <c r="C15" s="20">
        <f>MAX(C6:C11)</f>
        <v>85045.8167</v>
      </c>
      <c r="D15" s="20">
        <f>MAX(D6:D11)</f>
        <v>146620.4788</v>
      </c>
      <c r="E15" s="20">
        <f>MAX(E6:E11)</f>
        <v>77085.744</v>
      </c>
      <c r="F15" s="20">
        <f>MAX(F6:F11)</f>
        <v>236853.8267</v>
      </c>
      <c r="G15" s="21">
        <f>MAX(G6:G11)</f>
        <v>13637.389264000001</v>
      </c>
    </row>
    <row r="16" spans="1:7" ht="12.75">
      <c r="A16" s="13" t="s">
        <v>20</v>
      </c>
      <c r="B16" s="14"/>
      <c r="C16" s="20">
        <f>MIN(C6:C11)</f>
        <v>47178.657</v>
      </c>
      <c r="D16" s="20">
        <f>MIN(D6:D11)</f>
        <v>74722.266</v>
      </c>
      <c r="E16" s="20">
        <f>MIN(E6:E11)</f>
        <v>0</v>
      </c>
      <c r="F16" s="20">
        <f>MIN(F6:F11)</f>
        <v>146368.9805</v>
      </c>
      <c r="G16" s="21">
        <f>MIN(G6:G11)</f>
        <v>9707.682875</v>
      </c>
    </row>
    <row r="17" spans="1:7" ht="12.75">
      <c r="A17" s="15" t="s">
        <v>21</v>
      </c>
      <c r="B17" s="16"/>
      <c r="C17" s="22">
        <f>C15-C16</f>
        <v>37867.1597</v>
      </c>
      <c r="D17" s="22">
        <f>D15-D16</f>
        <v>71898.21280000001</v>
      </c>
      <c r="E17" s="22">
        <f>E15-E16</f>
        <v>77085.744</v>
      </c>
      <c r="F17" s="22">
        <f>F15-F16</f>
        <v>90484.8462</v>
      </c>
      <c r="G17" s="23">
        <f>G15-G16</f>
        <v>3929.706389000001</v>
      </c>
    </row>
    <row r="18" spans="1:2" ht="12.75">
      <c r="A18" s="19"/>
      <c r="B18" s="19"/>
    </row>
    <row r="19" spans="1:5" ht="12.75">
      <c r="A19" s="5" t="s">
        <v>17</v>
      </c>
      <c r="B19" s="5"/>
      <c r="C19" s="24">
        <v>0.06</v>
      </c>
      <c r="D19" s="24">
        <v>0.07</v>
      </c>
      <c r="E19" s="24">
        <v>0.04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Bukoba</dc:creator>
  <cp:keywords/>
  <dc:description/>
  <cp:lastModifiedBy>Gregory J. Vogl</cp:lastModifiedBy>
  <dcterms:created xsi:type="dcterms:W3CDTF">2001-09-16T13:22:33Z</dcterms:created>
  <dcterms:modified xsi:type="dcterms:W3CDTF">2003-05-27T10:27:41Z</dcterms:modified>
  <cp:category/>
  <cp:version/>
  <cp:contentType/>
  <cp:contentStatus/>
</cp:coreProperties>
</file>